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MIN-FP02\users$\Drennank\Docs\Bond Information\Reports\Budget Recap\2019\"/>
    </mc:Choice>
  </mc:AlternateContent>
  <bookViews>
    <workbookView xWindow="0" yWindow="0" windowWidth="23070" windowHeight="11145"/>
  </bookViews>
  <sheets>
    <sheet name="Sheet1" sheetId="1" r:id="rId1"/>
  </sheets>
  <definedNames>
    <definedName name="_xlnm._FilterDatabase" localSheetId="0" hidden="1">Sheet1!$A$1:$A$58</definedName>
    <definedName name="_xlnm.Print_Area" localSheetId="0">Sheet1!$A$1:$G$52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I37" i="1"/>
  <c r="D42" i="1" l="1"/>
  <c r="I39" i="1" l="1"/>
  <c r="I30" i="1"/>
  <c r="I19" i="1"/>
  <c r="I26" i="1"/>
  <c r="I34" i="1"/>
  <c r="I14" i="1"/>
  <c r="I13" i="1"/>
  <c r="I23" i="1"/>
  <c r="I17" i="1"/>
  <c r="I24" i="1"/>
  <c r="I36" i="1"/>
  <c r="I33" i="1"/>
  <c r="I10" i="1"/>
  <c r="I35" i="1"/>
  <c r="I32" i="1"/>
  <c r="I16" i="1"/>
  <c r="I6" i="1"/>
  <c r="E40" i="1"/>
  <c r="C19" i="1"/>
  <c r="E19" i="1" s="1"/>
  <c r="C7" i="1"/>
  <c r="I9" i="1"/>
  <c r="C30" i="1"/>
  <c r="E39" i="1"/>
  <c r="E36" i="1"/>
  <c r="E35" i="1"/>
  <c r="E34" i="1"/>
  <c r="E33" i="1"/>
  <c r="E32" i="1"/>
  <c r="E31" i="1"/>
  <c r="E30" i="1"/>
  <c r="E27" i="1"/>
  <c r="E26" i="1"/>
  <c r="E25" i="1"/>
  <c r="E24" i="1"/>
  <c r="E23" i="1"/>
  <c r="C22" i="1"/>
  <c r="E22" i="1" s="1"/>
  <c r="E18" i="1"/>
  <c r="E17" i="1"/>
  <c r="E16" i="1"/>
  <c r="E15" i="1"/>
  <c r="E14" i="1"/>
  <c r="E13" i="1"/>
  <c r="E12" i="1"/>
  <c r="E11" i="1"/>
  <c r="E10" i="1"/>
  <c r="E9" i="1"/>
  <c r="E8" i="1"/>
  <c r="E6" i="1"/>
  <c r="E5" i="1"/>
  <c r="E4" i="1"/>
  <c r="C42" i="1" l="1"/>
  <c r="I42" i="1"/>
  <c r="E7" i="1"/>
  <c r="E42" i="1" s="1"/>
</calcChain>
</file>

<file path=xl/sharedStrings.xml><?xml version="1.0" encoding="utf-8"?>
<sst xmlns="http://schemas.openxmlformats.org/spreadsheetml/2006/main" count="86" uniqueCount="55">
  <si>
    <t>PROJECT</t>
  </si>
  <si>
    <t>CURRENT BUDGET</t>
  </si>
  <si>
    <t>STATUS</t>
  </si>
  <si>
    <t>NOTES</t>
  </si>
  <si>
    <t>GROWTH</t>
  </si>
  <si>
    <t>CHS &amp; BHS Additions</t>
  </si>
  <si>
    <t>BMS North Band &amp; Fine Arts Remodel</t>
  </si>
  <si>
    <t>BMS South Choir Fine Arts remodel</t>
  </si>
  <si>
    <t>BHS Tennis w/ CHS &amp; BMSS Tennis</t>
  </si>
  <si>
    <t>BHS Locker</t>
  </si>
  <si>
    <t>CHS &amp; BHS Softball</t>
  </si>
  <si>
    <t>CHS Football Turf</t>
  </si>
  <si>
    <t xml:space="preserve">Land </t>
  </si>
  <si>
    <t xml:space="preserve"> </t>
  </si>
  <si>
    <t>C</t>
  </si>
  <si>
    <t>UC</t>
  </si>
  <si>
    <t>SAFETY &amp; SECURITY</t>
  </si>
  <si>
    <t>Communications Equip</t>
  </si>
  <si>
    <t>DISTRICT-WIDE IMPROVEMENTS</t>
  </si>
  <si>
    <t>Kitchen Walk-ins and Equipment</t>
  </si>
  <si>
    <t>Civil/Site work- drainage, etc.</t>
  </si>
  <si>
    <t>Wireless, network, Data Center</t>
  </si>
  <si>
    <t>BOND MANAGEMENT</t>
  </si>
  <si>
    <t>BHS Parking/Drainage</t>
  </si>
  <si>
    <t>Note 1:  BHS &amp; CHS additions, CTE/Ag Expansion, BHS Locker combined into one project.</t>
  </si>
  <si>
    <t>Note 2:  Land - Funding for Voss &amp; future school site, Utilities for site (water, sewer, fire &amp; road).</t>
  </si>
  <si>
    <t>Note 3: Security &amp; Campus Access combined into one project.</t>
  </si>
  <si>
    <t>Note 4: Communications (radios) of $400,000 included with Buses.</t>
  </si>
  <si>
    <t>OTHER FEES &amp; BOND EXPENSES</t>
  </si>
  <si>
    <t>Note 5:  Wireless ($4,000,000) and Tech equipment ($5,138,903) combined into one for accounting.</t>
  </si>
  <si>
    <t>Elementary # 6 - Van Raub</t>
  </si>
  <si>
    <t>Elementary # 7 - Herff</t>
  </si>
  <si>
    <t>CHS  CTE/Ag Expansion</t>
  </si>
  <si>
    <t>Repurpose Old Fabra (Admin Center)</t>
  </si>
  <si>
    <t>Portables Classrooms</t>
  </si>
  <si>
    <t>Buses</t>
  </si>
  <si>
    <t>Alarms - Security</t>
  </si>
  <si>
    <t>Campus Access</t>
  </si>
  <si>
    <t>Elementary Playgrounds Upgrades</t>
  </si>
  <si>
    <t>Tech equipment refresh</t>
  </si>
  <si>
    <t>HVAC upgrades</t>
  </si>
  <si>
    <t>Roofing repair/replace</t>
  </si>
  <si>
    <t>Energy Mgmt. Systems</t>
  </si>
  <si>
    <t>Middle School # 3 - Voss</t>
  </si>
  <si>
    <t>White Fleet (non bus)</t>
  </si>
  <si>
    <t>UC-under construction; C-complete; B-bidding; D-in design.</t>
  </si>
  <si>
    <t>ORIGINAL BUDGET</t>
  </si>
  <si>
    <t>OVER</t>
  </si>
  <si>
    <t>(UNDER)</t>
  </si>
  <si>
    <t xml:space="preserve">Note 6:  Bond Management. Approximately 0.7% allocated from each project. $1,200,000 estimate. </t>
  </si>
  <si>
    <t>Note 7:  Interest earned to date.</t>
  </si>
  <si>
    <t>Lighting upgrades</t>
  </si>
  <si>
    <t>Values as of 1/10/2019</t>
  </si>
  <si>
    <t>Camera Initiative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</si>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</sst>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4" fontId="2" fillId="0" borderId="0" xfId="1" applyFont="1"/>
    <xf numFmtId="44" fontId="2" fillId="0" borderId="0" xfId="1" applyFont="1" applyBorder="1"/>
    <xf numFmtId="39" fontId="2" fillId="0" borderId="0" xfId="1" applyNumberFormat="1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2" fillId="0" borderId="0" xfId="0" applyNumberFormat="1" applyFont="1"/>
    <xf numFmtId="0" fontId="2" fillId="2" borderId="0" xfId="0" applyFont="1" applyFill="1"/>
    <xf numFmtId="39" fontId="2" fillId="0" borderId="1" xfId="1" applyNumberFormat="1" applyFont="1" applyBorder="1"/>
    <xf numFmtId="44" fontId="2" fillId="0" borderId="1" xfId="1" applyFont="1" applyBorder="1"/>
    <xf numFmtId="0" fontId="2" fillId="0" borderId="0" xfId="0" applyFont="1" applyBorder="1" applyAlignment="1">
      <alignment horizontal="center"/>
    </xf>
    <xf numFmtId="44" fontId="4" fillId="0" borderId="0" xfId="1" applyFont="1"/>
    <xf numFmtId="44" fontId="4" fillId="0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topLeftCell="A25" zoomScaleNormal="100" workbookViewId="0">
      <selection activeCell="M29" sqref="M29"/>
    </sheetView>
  </sheetViews>
  <sheetFormatPr defaultColWidth="8.85546875" defaultRowHeight="15.75" x14ac:dyDescent="0.25"/>
  <cols>
    <col min="1" max="1" width="6.7109375" style="4" customWidth="1"/>
    <col min="2" max="2" width="37.85546875" style="1" customWidth="1"/>
    <col min="3" max="3" width="19.85546875" style="1" customWidth="1"/>
    <col min="4" max="4" width="18.28515625" style="1" bestFit="1" customWidth="1"/>
    <col min="5" max="5" width="19.85546875" style="1" customWidth="1"/>
    <col min="6" max="6" width="9.7109375" style="9" customWidth="1"/>
    <col min="7" max="7" width="7.85546875" style="4" customWidth="1"/>
    <col min="8" max="8" width="8.85546875" style="1"/>
    <col min="9" max="9" width="18.7109375" style="1" hidden="1" customWidth="1"/>
    <col min="10" max="10" width="0" style="1" hidden="1" customWidth="1"/>
    <col min="11" max="16384" width="8.85546875" style="1"/>
  </cols>
  <sheetData>
    <row r="1" spans="1:10" s="3" customFormat="1" x14ac:dyDescent="0.25">
      <c r="B1" s="3" t="s">
        <v>0</v>
      </c>
      <c r="C1" s="3" t="s">
        <v>46</v>
      </c>
      <c r="D1" s="3" t="s">
        <v>1</v>
      </c>
      <c r="E1" s="3" t="s">
        <v>47</v>
      </c>
      <c r="F1" s="8" t="s">
        <v>2</v>
      </c>
      <c r="G1" s="3" t="s">
        <v>3</v>
      </c>
    </row>
    <row r="2" spans="1:10" x14ac:dyDescent="0.25">
      <c r="E2" s="3" t="s">
        <v>48</v>
      </c>
    </row>
    <row r="3" spans="1:10" x14ac:dyDescent="0.25">
      <c r="B3" s="2" t="s">
        <v>4</v>
      </c>
      <c r="C3" s="5" t="s">
        <v>13</v>
      </c>
      <c r="D3" s="5"/>
      <c r="E3" s="5"/>
    </row>
    <row r="4" spans="1:10" x14ac:dyDescent="0.25">
      <c r="A4" s="4">
        <v>601</v>
      </c>
      <c r="B4" s="1" t="s">
        <v>30</v>
      </c>
      <c r="C4" s="5">
        <v>30199255</v>
      </c>
      <c r="D4" s="15">
        <v>27576576</v>
      </c>
      <c r="E4" s="5">
        <f>SUM(D4-C4)</f>
        <v>-2622679</v>
      </c>
      <c r="F4" s="9" t="s">
        <v>14</v>
      </c>
      <c r="J4" s="1">
        <v>601</v>
      </c>
    </row>
    <row r="5" spans="1:10" x14ac:dyDescent="0.25">
      <c r="A5" s="4">
        <v>601</v>
      </c>
      <c r="B5" s="1" t="s">
        <v>31</v>
      </c>
      <c r="C5" s="5">
        <v>31900981</v>
      </c>
      <c r="D5" s="15">
        <v>31490675</v>
      </c>
      <c r="E5" s="5">
        <f t="shared" ref="E5:E19" si="0">SUM(D5-C5)</f>
        <v>-410306</v>
      </c>
      <c r="F5" s="9" t="s">
        <v>15</v>
      </c>
      <c r="J5" s="1">
        <v>601</v>
      </c>
    </row>
    <row r="6" spans="1:10" x14ac:dyDescent="0.25">
      <c r="A6" s="4">
        <v>601</v>
      </c>
      <c r="B6" s="1" t="s">
        <v>43</v>
      </c>
      <c r="C6" s="5">
        <v>57702289</v>
      </c>
      <c r="D6" s="15">
        <v>59758812</v>
      </c>
      <c r="E6" s="5">
        <f t="shared" si="0"/>
        <v>2056523</v>
      </c>
      <c r="F6" s="9" t="s">
        <v>15</v>
      </c>
      <c r="I6" s="10">
        <f>SUM(D4:D6)</f>
        <v>118826063</v>
      </c>
      <c r="J6" s="11">
        <v>601</v>
      </c>
    </row>
    <row r="7" spans="1:10" x14ac:dyDescent="0.25">
      <c r="A7" s="4">
        <v>602</v>
      </c>
      <c r="B7" s="1" t="s">
        <v>5</v>
      </c>
      <c r="C7" s="5">
        <f>6114692+2500000+1250988</f>
        <v>9865680</v>
      </c>
      <c r="D7" s="15">
        <v>9587039</v>
      </c>
      <c r="E7" s="5">
        <f t="shared" si="0"/>
        <v>-278641</v>
      </c>
      <c r="F7" s="9" t="s">
        <v>14</v>
      </c>
      <c r="G7" s="4">
        <v>1</v>
      </c>
      <c r="J7" s="1">
        <v>602</v>
      </c>
    </row>
    <row r="8" spans="1:10" x14ac:dyDescent="0.25">
      <c r="A8" s="4">
        <v>602</v>
      </c>
      <c r="B8" s="1" t="s">
        <v>7</v>
      </c>
      <c r="C8" s="5">
        <v>1244667</v>
      </c>
      <c r="D8" s="16">
        <v>786027</v>
      </c>
      <c r="E8" s="5">
        <f t="shared" si="0"/>
        <v>-458640</v>
      </c>
      <c r="F8" s="9" t="s">
        <v>15</v>
      </c>
      <c r="J8" s="1">
        <v>602</v>
      </c>
    </row>
    <row r="9" spans="1:10" x14ac:dyDescent="0.25">
      <c r="A9" s="4">
        <v>602</v>
      </c>
      <c r="B9" s="1" t="s">
        <v>6</v>
      </c>
      <c r="C9" s="5">
        <v>1336327</v>
      </c>
      <c r="D9" s="15">
        <v>844327</v>
      </c>
      <c r="E9" s="5">
        <f t="shared" si="0"/>
        <v>-492000</v>
      </c>
      <c r="F9" s="9" t="s">
        <v>15</v>
      </c>
      <c r="I9" s="10">
        <f>SUM(D7+D8+D9+D15)</f>
        <v>20179128</v>
      </c>
      <c r="J9" s="11">
        <v>602</v>
      </c>
    </row>
    <row r="10" spans="1:10" x14ac:dyDescent="0.25">
      <c r="A10" s="4">
        <v>606</v>
      </c>
      <c r="B10" s="1" t="s">
        <v>8</v>
      </c>
      <c r="C10" s="5">
        <v>1265116</v>
      </c>
      <c r="D10" s="15">
        <v>1200327</v>
      </c>
      <c r="E10" s="5">
        <f t="shared" si="0"/>
        <v>-64789</v>
      </c>
      <c r="F10" s="9" t="s">
        <v>14</v>
      </c>
      <c r="H10" s="11"/>
      <c r="I10" s="10">
        <f>SUM(D10)</f>
        <v>1200327</v>
      </c>
      <c r="J10" s="11">
        <v>606</v>
      </c>
    </row>
    <row r="11" spans="1:10" x14ac:dyDescent="0.25">
      <c r="A11" s="4">
        <v>602</v>
      </c>
      <c r="B11" s="1" t="s">
        <v>32</v>
      </c>
      <c r="C11" s="5">
        <v>0</v>
      </c>
      <c r="D11" s="15"/>
      <c r="E11" s="5">
        <f t="shared" si="0"/>
        <v>0</v>
      </c>
      <c r="F11" s="9" t="s">
        <v>14</v>
      </c>
      <c r="G11" s="4">
        <v>1</v>
      </c>
      <c r="J11" s="1">
        <v>602</v>
      </c>
    </row>
    <row r="12" spans="1:10" x14ac:dyDescent="0.25">
      <c r="A12" s="4">
        <v>602</v>
      </c>
      <c r="B12" s="1" t="s">
        <v>9</v>
      </c>
      <c r="C12" s="5">
        <v>0</v>
      </c>
      <c r="D12" s="15"/>
      <c r="E12" s="5">
        <f t="shared" si="0"/>
        <v>0</v>
      </c>
      <c r="F12" s="9" t="s">
        <v>14</v>
      </c>
      <c r="G12" s="4">
        <v>1</v>
      </c>
      <c r="J12" s="1">
        <v>602</v>
      </c>
    </row>
    <row r="13" spans="1:10" x14ac:dyDescent="0.25">
      <c r="A13" s="4">
        <v>612</v>
      </c>
      <c r="B13" s="1" t="s">
        <v>10</v>
      </c>
      <c r="C13" s="5">
        <v>307801</v>
      </c>
      <c r="D13" s="15">
        <v>312446</v>
      </c>
      <c r="E13" s="5">
        <f t="shared" si="0"/>
        <v>4645</v>
      </c>
      <c r="F13" s="9" t="s">
        <v>14</v>
      </c>
      <c r="H13" s="11"/>
      <c r="I13" s="10">
        <f>SUM(D13)</f>
        <v>312446</v>
      </c>
      <c r="J13" s="11">
        <v>612</v>
      </c>
    </row>
    <row r="14" spans="1:10" x14ac:dyDescent="0.25">
      <c r="A14" s="4">
        <v>613</v>
      </c>
      <c r="B14" s="1" t="s">
        <v>11</v>
      </c>
      <c r="C14" s="5">
        <v>1565092</v>
      </c>
      <c r="D14" s="15">
        <v>1394048</v>
      </c>
      <c r="E14" s="5">
        <f t="shared" si="0"/>
        <v>-171044</v>
      </c>
      <c r="F14" s="9" t="s">
        <v>14</v>
      </c>
      <c r="H14" s="11"/>
      <c r="I14" s="10">
        <f>SUM(D14)+D25</f>
        <v>2001235</v>
      </c>
      <c r="J14" s="11">
        <v>613</v>
      </c>
    </row>
    <row r="15" spans="1:10" x14ac:dyDescent="0.25">
      <c r="A15" s="14">
        <v>602</v>
      </c>
      <c r="B15" s="1" t="s">
        <v>33</v>
      </c>
      <c r="C15" s="5">
        <v>9197192</v>
      </c>
      <c r="D15" s="15">
        <v>8961735</v>
      </c>
      <c r="E15" s="5">
        <f t="shared" si="0"/>
        <v>-235457</v>
      </c>
      <c r="F15" s="9" t="s">
        <v>14</v>
      </c>
      <c r="J15" s="1">
        <v>602</v>
      </c>
    </row>
    <row r="16" spans="1:10" x14ac:dyDescent="0.25">
      <c r="A16" s="4">
        <v>603</v>
      </c>
      <c r="B16" s="1" t="s">
        <v>12</v>
      </c>
      <c r="C16" s="5">
        <v>7000000</v>
      </c>
      <c r="D16" s="15">
        <v>8325000</v>
      </c>
      <c r="E16" s="5">
        <f t="shared" si="0"/>
        <v>1325000</v>
      </c>
      <c r="F16" s="9" t="s">
        <v>14</v>
      </c>
      <c r="G16" s="4">
        <v>2</v>
      </c>
      <c r="H16" s="11"/>
      <c r="I16" s="10">
        <f>SUM(D16)</f>
        <v>8325000</v>
      </c>
      <c r="J16" s="11">
        <v>603</v>
      </c>
    </row>
    <row r="17" spans="1:10" x14ac:dyDescent="0.25">
      <c r="A17" s="4">
        <v>610</v>
      </c>
      <c r="B17" s="1" t="s">
        <v>34</v>
      </c>
      <c r="C17" s="5">
        <v>300000</v>
      </c>
      <c r="D17" s="15">
        <v>238000</v>
      </c>
      <c r="E17" s="5">
        <f t="shared" si="0"/>
        <v>-62000</v>
      </c>
      <c r="F17" s="9" t="s">
        <v>13</v>
      </c>
      <c r="H17" s="11"/>
      <c r="I17" s="10">
        <f>SUM(D17)</f>
        <v>238000</v>
      </c>
      <c r="J17" s="11">
        <v>610</v>
      </c>
    </row>
    <row r="18" spans="1:10" x14ac:dyDescent="0.25">
      <c r="A18" s="4">
        <v>616</v>
      </c>
      <c r="B18" s="1" t="s">
        <v>44</v>
      </c>
      <c r="C18" s="5">
        <v>180000</v>
      </c>
      <c r="D18" s="15">
        <v>179000</v>
      </c>
      <c r="E18" s="5">
        <f t="shared" si="0"/>
        <v>-1000</v>
      </c>
      <c r="F18" s="9" t="s">
        <v>13</v>
      </c>
      <c r="H18" s="11"/>
      <c r="J18" s="1">
        <v>616</v>
      </c>
    </row>
    <row r="19" spans="1:10" x14ac:dyDescent="0.25">
      <c r="A19" s="4">
        <v>616</v>
      </c>
      <c r="B19" s="1" t="s">
        <v>35</v>
      </c>
      <c r="C19" s="6">
        <f>1200000+400000</f>
        <v>1600000</v>
      </c>
      <c r="D19" s="15">
        <v>1597000</v>
      </c>
      <c r="E19" s="5">
        <f t="shared" si="0"/>
        <v>-3000</v>
      </c>
      <c r="F19" s="9" t="s">
        <v>13</v>
      </c>
      <c r="G19" s="4">
        <v>4</v>
      </c>
      <c r="H19" s="11"/>
      <c r="I19" s="10">
        <f>SUM(D18+D19)</f>
        <v>1776000</v>
      </c>
      <c r="J19" s="11">
        <v>616</v>
      </c>
    </row>
    <row r="20" spans="1:10" x14ac:dyDescent="0.25">
      <c r="C20" s="5" t="s">
        <v>13</v>
      </c>
      <c r="D20" s="15"/>
      <c r="E20" s="5" t="s">
        <v>13</v>
      </c>
    </row>
    <row r="21" spans="1:10" x14ac:dyDescent="0.25">
      <c r="B21" s="2" t="s">
        <v>16</v>
      </c>
      <c r="C21" s="5"/>
      <c r="D21" s="15"/>
      <c r="E21" s="5"/>
    </row>
    <row r="22" spans="1:10" x14ac:dyDescent="0.25">
      <c r="A22" s="4">
        <v>611</v>
      </c>
      <c r="B22" s="1" t="s">
        <v>36</v>
      </c>
      <c r="C22" s="5">
        <f>177368+506857</f>
        <v>684225</v>
      </c>
      <c r="D22" s="15">
        <v>631436</v>
      </c>
      <c r="E22" s="5">
        <f t="shared" ref="E22:E27" si="1">SUM(D22-C22)</f>
        <v>-52789</v>
      </c>
      <c r="F22" s="9" t="s">
        <v>14</v>
      </c>
      <c r="G22" s="4">
        <v>3</v>
      </c>
      <c r="H22" s="11"/>
      <c r="J22" s="1">
        <v>611</v>
      </c>
    </row>
    <row r="23" spans="1:10" x14ac:dyDescent="0.25">
      <c r="A23" s="4">
        <v>611</v>
      </c>
      <c r="B23" s="1" t="s">
        <v>37</v>
      </c>
      <c r="C23" s="5">
        <v>0</v>
      </c>
      <c r="D23" s="15"/>
      <c r="E23" s="5">
        <f t="shared" si="1"/>
        <v>0</v>
      </c>
      <c r="F23" s="9" t="s">
        <v>14</v>
      </c>
      <c r="G23" s="4">
        <v>3</v>
      </c>
      <c r="I23" s="10">
        <f>SUM(D22)</f>
        <v>631436</v>
      </c>
      <c r="J23" s="11">
        <v>611</v>
      </c>
    </row>
    <row r="24" spans="1:10" x14ac:dyDescent="0.25">
      <c r="A24" s="4">
        <v>609</v>
      </c>
      <c r="B24" s="1" t="s">
        <v>38</v>
      </c>
      <c r="C24" s="5">
        <v>1512922</v>
      </c>
      <c r="D24" s="15">
        <v>2091255</v>
      </c>
      <c r="E24" s="5">
        <f t="shared" si="1"/>
        <v>578333</v>
      </c>
      <c r="F24" s="9" t="s">
        <v>14</v>
      </c>
      <c r="H24" s="11"/>
      <c r="I24" s="10">
        <f>SUM(D24)</f>
        <v>2091255</v>
      </c>
      <c r="J24" s="11">
        <v>609</v>
      </c>
    </row>
    <row r="25" spans="1:10" x14ac:dyDescent="0.25">
      <c r="A25" s="4">
        <v>613</v>
      </c>
      <c r="B25" s="1" t="s">
        <v>23</v>
      </c>
      <c r="C25" s="5">
        <v>453650</v>
      </c>
      <c r="D25" s="15">
        <v>607187</v>
      </c>
      <c r="E25" s="5">
        <f t="shared" si="1"/>
        <v>153537</v>
      </c>
      <c r="F25" s="9" t="s">
        <v>14</v>
      </c>
      <c r="H25" s="11"/>
      <c r="J25" s="1">
        <v>613</v>
      </c>
    </row>
    <row r="26" spans="1:10" x14ac:dyDescent="0.25">
      <c r="A26" s="4">
        <v>615</v>
      </c>
      <c r="B26" s="1" t="s">
        <v>20</v>
      </c>
      <c r="C26" s="5">
        <v>2099803</v>
      </c>
      <c r="D26" s="15">
        <v>2201169</v>
      </c>
      <c r="E26" s="5">
        <f t="shared" si="1"/>
        <v>101366</v>
      </c>
      <c r="F26" s="9" t="s">
        <v>14</v>
      </c>
      <c r="H26" s="11"/>
      <c r="I26" s="10">
        <f>SUM(D26)</f>
        <v>2201169</v>
      </c>
      <c r="J26" s="11">
        <v>615</v>
      </c>
    </row>
    <row r="27" spans="1:10" x14ac:dyDescent="0.25">
      <c r="A27" s="4">
        <v>616</v>
      </c>
      <c r="B27" s="1" t="s">
        <v>17</v>
      </c>
      <c r="C27" s="6">
        <v>0</v>
      </c>
      <c r="D27" s="15"/>
      <c r="E27" s="5">
        <f t="shared" si="1"/>
        <v>0</v>
      </c>
      <c r="F27" s="9" t="s">
        <v>14</v>
      </c>
      <c r="G27" s="4">
        <v>4</v>
      </c>
      <c r="J27" s="1">
        <v>616</v>
      </c>
    </row>
    <row r="28" spans="1:10" x14ac:dyDescent="0.25">
      <c r="C28" s="5" t="s">
        <v>13</v>
      </c>
      <c r="D28" s="15"/>
      <c r="E28" s="5"/>
    </row>
    <row r="29" spans="1:10" x14ac:dyDescent="0.25">
      <c r="B29" s="2" t="s">
        <v>18</v>
      </c>
      <c r="C29" s="5"/>
      <c r="D29" s="15"/>
      <c r="E29" s="5"/>
    </row>
    <row r="30" spans="1:10" x14ac:dyDescent="0.25">
      <c r="A30" s="4">
        <v>617</v>
      </c>
      <c r="B30" s="1" t="s">
        <v>21</v>
      </c>
      <c r="C30" s="5">
        <f>4000000+5138903</f>
        <v>9138903</v>
      </c>
      <c r="D30" s="15">
        <v>9088903</v>
      </c>
      <c r="E30" s="5">
        <f t="shared" ref="E30:E37" si="2">SUM(D30-C30)</f>
        <v>-50000</v>
      </c>
      <c r="F30" s="9" t="s">
        <v>15</v>
      </c>
      <c r="G30" s="4">
        <v>5</v>
      </c>
      <c r="H30" s="11"/>
      <c r="I30" s="10">
        <f>SUM(D30)</f>
        <v>9088903</v>
      </c>
      <c r="J30" s="11">
        <v>617</v>
      </c>
    </row>
    <row r="31" spans="1:10" x14ac:dyDescent="0.25">
      <c r="A31" s="4">
        <v>617</v>
      </c>
      <c r="B31" s="1" t="s">
        <v>39</v>
      </c>
      <c r="C31" s="5">
        <v>0</v>
      </c>
      <c r="D31" s="15"/>
      <c r="E31" s="5">
        <f t="shared" si="2"/>
        <v>0</v>
      </c>
      <c r="G31" s="4">
        <v>5</v>
      </c>
      <c r="J31" s="1">
        <v>617</v>
      </c>
    </row>
    <row r="32" spans="1:10" x14ac:dyDescent="0.25">
      <c r="A32" s="4">
        <v>604</v>
      </c>
      <c r="B32" s="1" t="s">
        <v>41</v>
      </c>
      <c r="C32" s="5">
        <v>1957923</v>
      </c>
      <c r="D32" s="15">
        <v>1925139</v>
      </c>
      <c r="E32" s="5">
        <f t="shared" si="2"/>
        <v>-32784</v>
      </c>
      <c r="F32" s="9" t="s">
        <v>14</v>
      </c>
      <c r="H32" s="11"/>
      <c r="I32" s="10">
        <f t="shared" ref="I32:I37" si="3">SUM(D32)</f>
        <v>1925139</v>
      </c>
      <c r="J32" s="11">
        <v>604</v>
      </c>
    </row>
    <row r="33" spans="1:10" x14ac:dyDescent="0.25">
      <c r="A33" s="4">
        <v>607</v>
      </c>
      <c r="B33" s="1" t="s">
        <v>40</v>
      </c>
      <c r="C33" s="5">
        <v>2957174</v>
      </c>
      <c r="D33" s="15">
        <v>4685473</v>
      </c>
      <c r="E33" s="5">
        <f t="shared" si="2"/>
        <v>1728299</v>
      </c>
      <c r="F33" s="9" t="s">
        <v>15</v>
      </c>
      <c r="I33" s="10">
        <f t="shared" si="3"/>
        <v>4685473</v>
      </c>
      <c r="J33" s="11">
        <v>607</v>
      </c>
    </row>
    <row r="34" spans="1:10" x14ac:dyDescent="0.25">
      <c r="A34" s="4">
        <v>614</v>
      </c>
      <c r="B34" s="1" t="s">
        <v>51</v>
      </c>
      <c r="C34" s="5">
        <v>500000</v>
      </c>
      <c r="D34" s="5">
        <v>301006</v>
      </c>
      <c r="E34" s="5">
        <f t="shared" si="2"/>
        <v>-198994</v>
      </c>
      <c r="F34" s="9" t="s">
        <v>15</v>
      </c>
      <c r="H34" s="11"/>
      <c r="I34" s="10">
        <f t="shared" si="3"/>
        <v>301006</v>
      </c>
      <c r="J34" s="11">
        <v>614</v>
      </c>
    </row>
    <row r="35" spans="1:10" x14ac:dyDescent="0.25">
      <c r="A35" s="4">
        <v>605</v>
      </c>
      <c r="B35" s="1" t="s">
        <v>42</v>
      </c>
      <c r="C35" s="5">
        <v>931000</v>
      </c>
      <c r="D35" s="5">
        <v>924483</v>
      </c>
      <c r="E35" s="5">
        <f t="shared" si="2"/>
        <v>-6517</v>
      </c>
      <c r="F35" s="9" t="s">
        <v>14</v>
      </c>
      <c r="H35" s="11"/>
      <c r="I35" s="10">
        <f t="shared" si="3"/>
        <v>924483</v>
      </c>
      <c r="J35" s="11">
        <v>605</v>
      </c>
    </row>
    <row r="36" spans="1:10" x14ac:dyDescent="0.25">
      <c r="A36" s="4">
        <v>608</v>
      </c>
      <c r="B36" s="1" t="s">
        <v>19</v>
      </c>
      <c r="C36" s="6">
        <v>1100000</v>
      </c>
      <c r="D36" s="5">
        <v>844771</v>
      </c>
      <c r="E36" s="5">
        <f t="shared" si="2"/>
        <v>-255229</v>
      </c>
      <c r="F36" s="9" t="s">
        <v>14</v>
      </c>
      <c r="H36" s="11"/>
      <c r="I36" s="10">
        <f t="shared" si="3"/>
        <v>844771</v>
      </c>
      <c r="J36" s="11">
        <v>608</v>
      </c>
    </row>
    <row r="37" spans="1:10" x14ac:dyDescent="0.25">
      <c r="A37" s="4">
        <v>619</v>
      </c>
      <c r="B37" s="1" t="s">
        <v>53</v>
      </c>
      <c r="C37" s="6">
        <v>0</v>
      </c>
      <c r="D37" s="5">
        <v>168133</v>
      </c>
      <c r="E37" s="5">
        <f t="shared" si="2"/>
        <v>168133</v>
      </c>
      <c r="F37" s="9" t="s">
        <v>54</v>
      </c>
      <c r="H37" s="11"/>
      <c r="I37" s="10">
        <f t="shared" si="3"/>
        <v>168133</v>
      </c>
      <c r="J37" s="11"/>
    </row>
    <row r="38" spans="1:10" x14ac:dyDescent="0.25">
      <c r="C38" s="5"/>
      <c r="D38" s="5"/>
      <c r="E38" s="5"/>
    </row>
    <row r="39" spans="1:10" x14ac:dyDescent="0.25">
      <c r="A39" s="4">
        <v>618</v>
      </c>
      <c r="B39" s="2" t="s">
        <v>22</v>
      </c>
      <c r="C39" s="7">
        <v>0</v>
      </c>
      <c r="D39" s="5">
        <v>1223033</v>
      </c>
      <c r="E39" s="5">
        <f t="shared" ref="E39:E40" si="4">SUM(D39-C39)</f>
        <v>1223033</v>
      </c>
      <c r="G39" s="4">
        <v>6</v>
      </c>
      <c r="I39" s="10">
        <f>SUM(D39)</f>
        <v>1223033</v>
      </c>
      <c r="J39" s="11">
        <v>618</v>
      </c>
    </row>
    <row r="40" spans="1:10" x14ac:dyDescent="0.25">
      <c r="A40" s="4">
        <v>0</v>
      </c>
      <c r="B40" s="2" t="s">
        <v>28</v>
      </c>
      <c r="C40" s="12">
        <v>0</v>
      </c>
      <c r="D40" s="13">
        <v>357924</v>
      </c>
      <c r="E40" s="13">
        <f t="shared" si="4"/>
        <v>357924</v>
      </c>
      <c r="F40" s="9" t="s">
        <v>14</v>
      </c>
      <c r="I40" s="5">
        <v>57000</v>
      </c>
    </row>
    <row r="41" spans="1:10" x14ac:dyDescent="0.25">
      <c r="B41" s="2"/>
      <c r="C41" s="5"/>
      <c r="D41" s="5"/>
      <c r="E41" s="5" t="s">
        <v>13</v>
      </c>
    </row>
    <row r="42" spans="1:10" x14ac:dyDescent="0.25">
      <c r="C42" s="5">
        <f>SUM(C4:C40)</f>
        <v>175000000</v>
      </c>
      <c r="D42" s="5">
        <f>SUM(D4:D41)</f>
        <v>177300924</v>
      </c>
      <c r="E42" s="5">
        <f>SUM(E4:E41)</f>
        <v>2300924</v>
      </c>
      <c r="G42" s="4">
        <v>7</v>
      </c>
      <c r="I42" s="5">
        <f>SUM(I4:I40)</f>
        <v>177000000</v>
      </c>
    </row>
    <row r="43" spans="1:10" x14ac:dyDescent="0.25">
      <c r="C43" s="5"/>
      <c r="D43" s="5"/>
      <c r="E43" s="5"/>
    </row>
    <row r="44" spans="1:10" x14ac:dyDescent="0.25">
      <c r="B44" s="1" t="s">
        <v>24</v>
      </c>
      <c r="C44" s="5"/>
      <c r="D44" s="5"/>
      <c r="E44" s="5"/>
    </row>
    <row r="45" spans="1:10" x14ac:dyDescent="0.25">
      <c r="B45" s="1" t="s">
        <v>25</v>
      </c>
      <c r="C45" s="5"/>
      <c r="D45" s="5"/>
      <c r="E45" s="5"/>
    </row>
    <row r="46" spans="1:10" x14ac:dyDescent="0.25">
      <c r="B46" s="1" t="s">
        <v>26</v>
      </c>
      <c r="C46" s="5"/>
      <c r="D46" s="5"/>
      <c r="E46" s="5"/>
    </row>
    <row r="47" spans="1:10" x14ac:dyDescent="0.25">
      <c r="B47" s="1" t="s">
        <v>27</v>
      </c>
      <c r="C47" s="5"/>
      <c r="D47" s="5"/>
      <c r="E47" s="5"/>
    </row>
    <row r="48" spans="1:10" x14ac:dyDescent="0.25">
      <c r="B48" s="1" t="s">
        <v>29</v>
      </c>
      <c r="C48" s="5"/>
      <c r="D48" s="5"/>
      <c r="E48" s="5"/>
    </row>
    <row r="49" spans="2:5" x14ac:dyDescent="0.25">
      <c r="B49" s="1" t="s">
        <v>49</v>
      </c>
      <c r="C49" s="5"/>
      <c r="D49" s="5"/>
      <c r="E49" s="5"/>
    </row>
    <row r="50" spans="2:5" x14ac:dyDescent="0.25">
      <c r="B50" s="1" t="s">
        <v>50</v>
      </c>
      <c r="C50" s="5"/>
      <c r="D50" s="5"/>
      <c r="E50" s="5"/>
    </row>
    <row r="51" spans="2:5" x14ac:dyDescent="0.25">
      <c r="B51" s="1" t="s">
        <v>52</v>
      </c>
      <c r="C51" s="5"/>
      <c r="D51" s="5"/>
      <c r="E51" s="5"/>
    </row>
    <row r="52" spans="2:5" x14ac:dyDescent="0.25">
      <c r="B52" s="2" t="s">
        <v>45</v>
      </c>
      <c r="C52" s="5"/>
      <c r="D52" s="5"/>
      <c r="E52" s="5"/>
    </row>
    <row r="53" spans="2:5" x14ac:dyDescent="0.25">
      <c r="C53" s="5"/>
      <c r="D53" s="5"/>
      <c r="E53" s="5"/>
    </row>
    <row r="54" spans="2:5" x14ac:dyDescent="0.25">
      <c r="C54" s="5"/>
      <c r="D54" s="5"/>
      <c r="E54" s="5"/>
    </row>
    <row r="55" spans="2:5" x14ac:dyDescent="0.25">
      <c r="C55" s="5"/>
      <c r="D55" s="5"/>
      <c r="E55" s="5"/>
    </row>
    <row r="56" spans="2:5" x14ac:dyDescent="0.25">
      <c r="C56" s="5"/>
      <c r="D56" s="5"/>
      <c r="E56" s="5"/>
    </row>
    <row r="57" spans="2:5" x14ac:dyDescent="0.25">
      <c r="C57" s="5"/>
      <c r="D57" s="5"/>
      <c r="E57" s="5"/>
    </row>
    <row r="58" spans="2:5" x14ac:dyDescent="0.25">
      <c r="C58" s="5"/>
      <c r="D58" s="5"/>
      <c r="E58" s="5"/>
    </row>
  </sheetData>
  <autoFilter ref="A1:A58"/>
  <pageMargins left="0.25" right="0.25" top="0.75" bottom="0.75" header="0.3" footer="0.3"/>
  <pageSetup scale="84" orientation="portrait" r:id="rId1"/>
  <headerFooter>
    <oddFooter>&amp;L&amp;Z&amp;F&amp;R&amp;D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Martin</dc:creator>
  <cp:lastModifiedBy>Drennan, Kati L</cp:lastModifiedBy>
  <cp:lastPrinted>2018-07-31T19:44:54Z</cp:lastPrinted>
  <dcterms:created xsi:type="dcterms:W3CDTF">2017-08-26T16:45:40Z</dcterms:created>
  <dcterms:modified xsi:type="dcterms:W3CDTF">2019-01-14T17:15:45Z</dcterms:modified>
</cp:coreProperties>
</file>